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tmlf.bayern.de\Ressort\LfL\OrgEinheiten\IBA\AB2\AB 2 Ruhstorf\AB 2c_Tourismus\00_Deckungsbeiträge &amp; Kalkulationshilfen\Camping\"/>
    </mc:Choice>
  </mc:AlternateContent>
  <xr:revisionPtr revIDLastSave="0" documentId="13_ncr:1_{2B71CA99-8426-4724-A1E2-74F666A7D200}" xr6:coauthVersionLast="47" xr6:coauthVersionMax="47" xr10:uidLastSave="{00000000-0000-0000-0000-000000000000}"/>
  <bookViews>
    <workbookView xWindow="38280" yWindow="-120" windowWidth="38640" windowHeight="21240" xr2:uid="{772AA93B-7857-4650-A765-10EAC552CF36}"/>
  </bookViews>
  <sheets>
    <sheet name="Kalkulationshilfe_Camping" sheetId="1" r:id="rId1"/>
  </sheets>
  <definedNames>
    <definedName name="Abschreibung_Befestigung_pro_Jahr">Kalkulationshilfe_Camping!$G$39</definedName>
    <definedName name="Abschreibung_Sanitär_pro_Jahr">Kalkulationshilfe_Camping!$G$38</definedName>
    <definedName name="Abschreibung_Stromsäule_pro_Jahr">Kalkulationshilfe_Camping!$G$40</definedName>
    <definedName name="Abschreibung_Ver_u._Entsorgungsstation_pro_Jahr">Kalkulationshilfe_Camping!$G$41</definedName>
    <definedName name="Abschreibungsdauer_Befestigung">Kalkulationshilfe_Camping!$F$39</definedName>
    <definedName name="Abschreibungsdauer_Sanitär">Kalkulationshilfe_Camping!$F$38</definedName>
    <definedName name="Abschreibungsdauer_Stromsäule">Kalkulationshilfe_Camping!$F$40</definedName>
    <definedName name="Abschreibungsdauer_Ver_u._Entsorgungsstation">Kalkulationshilfe_Camping!$F$41</definedName>
    <definedName name="Ansatz_Instandhaltung">Kalkulationshilfe_Camping!$F$45</definedName>
    <definedName name="Anzahl_Standplatz">Kalkulationshilfe_Camping!$D$16</definedName>
    <definedName name="Anzahl_Standplätze">Kalkulationshilfe_Camping!$D$16</definedName>
    <definedName name="Arbeitsertrag_nicht_entlohnter_Akh">Kalkulationshilfe_Camping!$G$66</definedName>
    <definedName name="Arbeitskraft">Kalkulationshilfe_Camping!$D$53</definedName>
    <definedName name="Arbeitszeitaufwand_Betreuung_Gäste">Kalkulationshilfe_Camping!$C$59</definedName>
    <definedName name="Arbeitszeitaufwand_gesamt_pro_Jahr">Kalkulationshilfe_Camping!$C$60</definedName>
    <definedName name="Arbeitszeitaufwand_Management">Kalkulationshilfe_Camping!$C$58</definedName>
    <definedName name="Arbeitszeitaufwand_nicht_entlohnte_AK">Kalkulationshilfe_Camping!$D$52</definedName>
    <definedName name="Arbeitszeitaufwand_nicht_entlohnte_Arbeitskraft">Kalkulationshilfe_Camping!$D$52</definedName>
    <definedName name="Arbeitszeitaufwand_Pflege_Campingplatz">Kalkulationshilfe_Camping!$C$57</definedName>
    <definedName name="Arbeitszeitaufwand_Sanitärraum">Kalkulationshilfe_Camping!$C$56</definedName>
    <definedName name="Deckungsbeitrag">Kalkulationshilfe_Camping!$G$26</definedName>
    <definedName name="durchschnittl._Belegtage">Kalkulationshilfe_Camping!$F$16</definedName>
    <definedName name="Durchschnittserlöse_Standplätze">Kalkulationshilfe_Camping!$G$17</definedName>
    <definedName name="Energie_Wasser">Kalkulationshilfe_Camping!$D$20</definedName>
    <definedName name="Gesamtinvestitionskosten">Kalkulationshilfe_Camping!$E$42</definedName>
    <definedName name="Gewinnbeitrag">Kalkulationshilfe_Camping!$G$47</definedName>
    <definedName name="Internet_Müll_Fernsehgebühren">Kalkulationshilfe_Camping!$G$29</definedName>
    <definedName name="Jahreslohn_nicht_entlohnte_AK">Kalkulationshilfe_Camping!$G$51</definedName>
    <definedName name="Klassifizierungskosten_Mitgliedschaften">Kalkulationshilfe_Camping!$G$31</definedName>
    <definedName name="Kosten_Befestigung_Stellplatz">Kalkulationshilfe_Camping!$D$39</definedName>
    <definedName name="Kosten_Sanitär">Kalkulationshilfe_Camping!$D$38</definedName>
    <definedName name="Kosten_Sanitäreinrichtung">Kalkulationshilfe_Camping!$D$38</definedName>
    <definedName name="Kosten_Stromsäule">Kalkulationshilfe_Camping!$D$40</definedName>
    <definedName name="Kosten_Ver_u._Entsorgungsstation">Kalkulationshilfe_Camping!$D$41</definedName>
    <definedName name="Lohnansatz_Aushilfsarbeitskraft">Kalkulationshilfe_Camping!#REF!</definedName>
    <definedName name="Lohnansatz_Festangestellte">Kalkulationshilfe_Camping!#REF!</definedName>
    <definedName name="Lohnansatz_nicht_entlohnte_AK">Kalkulationshilfe_Camping!$D$51</definedName>
    <definedName name="Lohnkosten_Aushilfsarbeitskraft">Kalkulationshilfe_Camping!#REF!</definedName>
    <definedName name="Marketingmaßnahmen">Kalkulationshilfe_Camping!$G$32</definedName>
    <definedName name="Preis_je_Standplatz_u._Nacht">Kalkulationshilfe_Camping!$E$16</definedName>
    <definedName name="Provision">Kalkulationshilfe_Camping!$D$22</definedName>
    <definedName name="Reinigung_Reparatur">Kalkulationshilfe_Camping!$D$21</definedName>
    <definedName name="sonstige_variable_Kosten">Kalkulationshilfe_Camping!$D$23</definedName>
    <definedName name="Steuern">Kalkulationshilfe_Camping!$G$33</definedName>
    <definedName name="Stundenlohn_Aushilfsarbeitskraft">Kalkulationshilfe_Camping!#REF!</definedName>
    <definedName name="Summe_Abschreibung_pro_Jahr">Kalkulationshilfe_Camping!$G$43</definedName>
    <definedName name="Summe_Energie_Wasser">Kalkulationshilfe_Camping!$G$20</definedName>
    <definedName name="Summe_Festkosten">Kalkulationshilfe_Camping!$G$34</definedName>
    <definedName name="Summe_Instandhaltung_pro_Jahr">Kalkulationshilfe_Camping!$G$45</definedName>
    <definedName name="Summe_kalkulatorische_Faktorkosten">Kalkulationshilfe_Camping!$G$62</definedName>
    <definedName name="Summe_Kosten_Befestigung_Stellplätze">Kalkulationshilfe_Camping!$E$39</definedName>
    <definedName name="Summe_Kosten_Sanitär">Kalkulationshilfe_Camping!$E$38</definedName>
    <definedName name="Summe_Kosten_Stromsäule">Kalkulationshilfe_Camping!$E$40</definedName>
    <definedName name="Summe_Kosten_Ver_u._Entsorgungstation">Kalkulationshilfe_Camping!$E$41</definedName>
    <definedName name="Summe_Provision">Kalkulationshilfe_Camping!$G$22</definedName>
    <definedName name="Summe_Reinigung_Reparatur">Kalkulationshilfe_Camping!$G$21</definedName>
    <definedName name="Summe_sonstige_variable_Kosten">Kalkulationshilfe_Camping!$G$23</definedName>
    <definedName name="Summe_variable_Kosten">Kalkulationshilfe_Camping!$G$24</definedName>
    <definedName name="Unternehmergewinn">Kalkulationshilfe_Camping!$G$64</definedName>
    <definedName name="Versicherungen">Kalkulationshilfe_Camping!$G$30</definedName>
    <definedName name="Werbung">Kalkulationshilfe_Camping!$G$32</definedName>
    <definedName name="Zins_eigenfinanzierte_Investition">Kalkulationshilfe_Camping!$G$50</definedName>
    <definedName name="Zinsansatz">Kalkulationshilfe_Camping!$D$50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D52" i="1" s="1"/>
  <c r="D53" i="1" s="1"/>
  <c r="E41" i="1"/>
  <c r="G41" i="1" s="1"/>
  <c r="E40" i="1"/>
  <c r="G40" i="1" s="1"/>
  <c r="E39" i="1"/>
  <c r="E42" i="1" s="1"/>
  <c r="G45" i="1" s="1"/>
  <c r="E38" i="1"/>
  <c r="G38" i="1" s="1"/>
  <c r="G34" i="1"/>
  <c r="G22" i="1"/>
  <c r="G21" i="1"/>
  <c r="G20" i="1"/>
  <c r="G17" i="1"/>
  <c r="G39" i="1" l="1"/>
  <c r="G43" i="1" s="1"/>
  <c r="G50" i="1"/>
  <c r="G51" i="1"/>
  <c r="G62" i="1" l="1"/>
  <c r="G23" i="1"/>
  <c r="G24" i="1" s="1"/>
  <c r="G26" i="1" l="1"/>
  <c r="G47" i="1" s="1"/>
  <c r="G64" i="1" s="1"/>
  <c r="G66" i="1" s="1"/>
</calcChain>
</file>

<file path=xl/sharedStrings.xml><?xml version="1.0" encoding="utf-8"?>
<sst xmlns="http://schemas.openxmlformats.org/spreadsheetml/2006/main" count="103" uniqueCount="67">
  <si>
    <t>Für Fragen und Anregungen rund um die Excel-Anwendung stehen wir Ihnen über Diversifizierung-IBA@lfl.bayern.de gerne zur Verfügung.</t>
  </si>
  <si>
    <t>Hinweis zur Dateneingabe</t>
  </si>
  <si>
    <t>1) Dateneingaben sind nur in den blau und gelb hinterlegten Eingabefeldern möglich.</t>
  </si>
  <si>
    <t>Eingabefeld ohne Erläuterung</t>
  </si>
  <si>
    <t>Eingabefeld mit Erläuterung - sichtbar, sobald Cursor im Feld</t>
  </si>
  <si>
    <t xml:space="preserve">2) Orange hinterlegte Zellen werden automatisch berechnet und können nicht verändert werden. </t>
  </si>
  <si>
    <t>Allgemeine Angaben</t>
  </si>
  <si>
    <t>Preis je Standplatz u. Nacht</t>
  </si>
  <si>
    <t>Stellplätze</t>
  </si>
  <si>
    <t>Durchschnittserlöse Standplätze</t>
  </si>
  <si>
    <t>/Betrieb u. Jahr</t>
  </si>
  <si>
    <t>Variable Kosten</t>
  </si>
  <si>
    <t>Energie, Wasser</t>
  </si>
  <si>
    <t>/Standplatz u. Nacht</t>
  </si>
  <si>
    <t>Reinigung, Reparatur</t>
  </si>
  <si>
    <t>sonstige variable Kosten</t>
  </si>
  <si>
    <t>-</t>
  </si>
  <si>
    <t>Summe variable Kosten (ohne MwSt.)</t>
  </si>
  <si>
    <t>=</t>
  </si>
  <si>
    <t>Deckungsbeitrag</t>
  </si>
  <si>
    <t>Festkosten</t>
  </si>
  <si>
    <t>Internet, Müll, Fernseh-/Radiogebühren</t>
  </si>
  <si>
    <t>Versicherungen</t>
  </si>
  <si>
    <t>Klassifizierungskosten, Mitgliedschaften in Verbänden</t>
  </si>
  <si>
    <t xml:space="preserve">Steuern </t>
  </si>
  <si>
    <t>Summe Festkosten</t>
  </si>
  <si>
    <t>Kapitalkosten</t>
  </si>
  <si>
    <t>Abschreibungsdauer
Jahre</t>
  </si>
  <si>
    <t>Abschreibung</t>
  </si>
  <si>
    <t>Gesamtinvestionskosten</t>
  </si>
  <si>
    <t>Summe Abschreibung</t>
  </si>
  <si>
    <t>Instandhaltung</t>
  </si>
  <si>
    <t>Gewinnbeitrag</t>
  </si>
  <si>
    <t>Kalkulatorische Faktorkosten</t>
  </si>
  <si>
    <t>Zinsansatz eigenfinanzierte Investition</t>
  </si>
  <si>
    <t>der halben eigenfinanzierten Investitionssumme</t>
  </si>
  <si>
    <t>Lohnansatz nicht entlohnte AK</t>
  </si>
  <si>
    <t>Akh</t>
  </si>
  <si>
    <t>entspricht</t>
  </si>
  <si>
    <t>AK</t>
  </si>
  <si>
    <t>Erledigung der Arbeit durch nicht entlohnte Ak</t>
  </si>
  <si>
    <t>/Akh</t>
  </si>
  <si>
    <t>Summe Kalkulatorische Faktorkosten</t>
  </si>
  <si>
    <t>Unternehmergewinn</t>
  </si>
  <si>
    <t>Arbeitsertrag je nicht entlohnter Akh  = (Unternehmergewinn + Lohnansatz) / Zahl der nicht entlohnten Akh</t>
  </si>
  <si>
    <t>Investitionskosten für Sanitäreinrichtung - insgesamt</t>
  </si>
  <si>
    <t>Investitionskosten für Befestigung / Stellplatz</t>
  </si>
  <si>
    <t>Anzahl Standplätze</t>
  </si>
  <si>
    <t>Arbeitsbereich</t>
  </si>
  <si>
    <t>Arbeitszeitaufwand</t>
  </si>
  <si>
    <t>Akh /Belegtag</t>
  </si>
  <si>
    <t>Akh /Betrieb u. Jahr</t>
  </si>
  <si>
    <t>Arbeitszeitaufwand gesamt</t>
  </si>
  <si>
    <t>Berechnung des Gesamtarbeitszeitbedarfs</t>
  </si>
  <si>
    <t>LfL-Kalkulationshilfe für die Berechnung der Wirtschaftlichkeit von Standplätzen (Campingplatz)</t>
  </si>
  <si>
    <t>Stand März 2025</t>
  </si>
  <si>
    <t>Marketingmaßnahmen (Werbung, Flyer, etc.)</t>
  </si>
  <si>
    <t>Betreuung der Gäste (Gästeempfang/verabschiedung, etc.)</t>
  </si>
  <si>
    <t>Management (Buchungsverwaltung, etc.)</t>
  </si>
  <si>
    <t>Reinigung des Sanitärraumes</t>
  </si>
  <si>
    <t>Pflege des Campingplatzes</t>
  </si>
  <si>
    <t>automatisches Berechnungsfeld; 
tlw. mit Erläuterung - sichtbar, sobald Cursor im Feld</t>
  </si>
  <si>
    <t>durchschnittl. Belegtage pro Standplatz</t>
  </si>
  <si>
    <t>Provision an Plattformen</t>
  </si>
  <si>
    <t>Ansprechpartner: J. Saller - Arbeitsbereich Diversifizierung, Institut für Agrarökonomie</t>
  </si>
  <si>
    <t>Investitionskosten Stromsäule mit CEE-Steckdosen - insgesamt</t>
  </si>
  <si>
    <t>Investitionskosten All-in-One Ver- und Entsorgungsstation - 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</si>
</sst>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2" fillId="5" borderId="5" xfId="0" applyFont="1" applyFill="1" applyBorder="1" applyProtection="1">
      <protection locked="0"/>
    </xf>
    <xf numFmtId="164" fontId="2" fillId="5" borderId="5" xfId="0" applyNumberFormat="1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164" fontId="2" fillId="2" borderId="0" xfId="0" applyNumberFormat="1" applyFont="1" applyFill="1" applyProtection="1">
      <protection locked="0"/>
    </xf>
    <xf numFmtId="164" fontId="2" fillId="2" borderId="21" xfId="0" applyNumberFormat="1" applyFont="1" applyFill="1" applyBorder="1" applyProtection="1">
      <protection locked="0"/>
    </xf>
    <xf numFmtId="164" fontId="2" fillId="2" borderId="22" xfId="0" applyNumberFormat="1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164" fontId="2" fillId="2" borderId="0" xfId="0" applyNumberFormat="1" applyFont="1" applyFill="1" applyBorder="1" applyProtection="1">
      <protection locked="0"/>
    </xf>
    <xf numFmtId="0" fontId="2" fillId="5" borderId="22" xfId="1" applyNumberFormat="1" applyFont="1" applyFill="1" applyBorder="1" applyAlignment="1" applyProtection="1">
      <alignment horizontal="center" vertical="center"/>
      <protection locked="0"/>
    </xf>
    <xf numFmtId="0" fontId="2" fillId="5" borderId="0" xfId="1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/>
    </xf>
    <xf numFmtId="0" fontId="0" fillId="0" borderId="0" xfId="0" applyProtection="1"/>
    <xf numFmtId="0" fontId="2" fillId="3" borderId="0" xfId="0" applyFont="1" applyFill="1" applyProtection="1"/>
    <xf numFmtId="0" fontId="5" fillId="3" borderId="0" xfId="0" applyFont="1" applyFill="1" applyProtection="1"/>
    <xf numFmtId="0" fontId="4" fillId="7" borderId="7" xfId="0" applyFont="1" applyFill="1" applyBorder="1" applyProtection="1"/>
    <xf numFmtId="0" fontId="2" fillId="7" borderId="8" xfId="0" applyFont="1" applyFill="1" applyBorder="1" applyProtection="1"/>
    <xf numFmtId="0" fontId="2" fillId="7" borderId="9" xfId="0" applyFont="1" applyFill="1" applyBorder="1" applyProtection="1"/>
    <xf numFmtId="0" fontId="2" fillId="3" borderId="0" xfId="0" applyFont="1" applyFill="1" applyAlignment="1" applyProtection="1">
      <alignment horizontal="center" wrapText="1"/>
    </xf>
    <xf numFmtId="0" fontId="2" fillId="3" borderId="10" xfId="0" applyFont="1" applyFill="1" applyBorder="1" applyAlignment="1" applyProtection="1">
      <alignment wrapText="1"/>
    </xf>
    <xf numFmtId="0" fontId="2" fillId="3" borderId="0" xfId="0" applyFont="1" applyFill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2" fillId="3" borderId="11" xfId="0" applyFont="1" applyFill="1" applyBorder="1" applyAlignment="1" applyProtection="1">
      <alignment wrapText="1"/>
    </xf>
    <xf numFmtId="0" fontId="2" fillId="3" borderId="4" xfId="0" applyFont="1" applyFill="1" applyBorder="1" applyProtection="1"/>
    <xf numFmtId="0" fontId="2" fillId="3" borderId="5" xfId="0" applyFont="1" applyFill="1" applyBorder="1" applyProtection="1"/>
    <xf numFmtId="0" fontId="2" fillId="3" borderId="6" xfId="0" applyFont="1" applyFill="1" applyBorder="1" applyProtection="1"/>
    <xf numFmtId="0" fontId="5" fillId="3" borderId="14" xfId="0" applyFont="1" applyFill="1" applyBorder="1" applyProtection="1"/>
    <xf numFmtId="164" fontId="5" fillId="6" borderId="25" xfId="0" applyNumberFormat="1" applyFont="1" applyFill="1" applyBorder="1" applyProtection="1"/>
    <xf numFmtId="0" fontId="5" fillId="3" borderId="15" xfId="0" applyFont="1" applyFill="1" applyBorder="1" applyProtection="1"/>
    <xf numFmtId="164" fontId="5" fillId="3" borderId="0" xfId="0" applyNumberFormat="1" applyFont="1" applyFill="1" applyProtection="1"/>
    <xf numFmtId="0" fontId="2" fillId="3" borderId="10" xfId="0" applyFont="1" applyFill="1" applyBorder="1" applyProtection="1"/>
    <xf numFmtId="164" fontId="2" fillId="6" borderId="21" xfId="0" applyNumberFormat="1" applyFont="1" applyFill="1" applyBorder="1" applyProtection="1"/>
    <xf numFmtId="0" fontId="2" fillId="3" borderId="11" xfId="0" applyFont="1" applyFill="1" applyBorder="1" applyProtection="1"/>
    <xf numFmtId="164" fontId="2" fillId="6" borderId="22" xfId="0" applyNumberFormat="1" applyFont="1" applyFill="1" applyBorder="1" applyProtection="1"/>
    <xf numFmtId="0" fontId="0" fillId="0" borderId="0" xfId="0" applyFill="1" applyProtection="1"/>
    <xf numFmtId="0" fontId="5" fillId="3" borderId="0" xfId="0" applyFont="1" applyFill="1" applyAlignment="1" applyProtection="1">
      <alignment horizontal="center"/>
    </xf>
    <xf numFmtId="164" fontId="5" fillId="6" borderId="24" xfId="0" applyNumberFormat="1" applyFont="1" applyFill="1" applyBorder="1" applyProtection="1"/>
    <xf numFmtId="0" fontId="2" fillId="3" borderId="13" xfId="0" applyFont="1" applyFill="1" applyBorder="1" applyProtection="1"/>
    <xf numFmtId="0" fontId="5" fillId="3" borderId="17" xfId="0" applyFont="1" applyFill="1" applyBorder="1" applyProtection="1"/>
    <xf numFmtId="0" fontId="2" fillId="3" borderId="18" xfId="0" applyFont="1" applyFill="1" applyBorder="1" applyProtection="1"/>
    <xf numFmtId="0" fontId="2" fillId="3" borderId="19" xfId="0" applyFont="1" applyFill="1" applyBorder="1" applyProtection="1"/>
    <xf numFmtId="0" fontId="2" fillId="3" borderId="20" xfId="0" applyFont="1" applyFill="1" applyBorder="1" applyProtection="1"/>
    <xf numFmtId="0" fontId="5" fillId="3" borderId="12" xfId="0" applyFont="1" applyFill="1" applyBorder="1" applyProtection="1"/>
    <xf numFmtId="0" fontId="5" fillId="3" borderId="13" xfId="0" applyFont="1" applyFill="1" applyBorder="1" applyProtection="1"/>
    <xf numFmtId="0" fontId="5" fillId="3" borderId="0" xfId="0" applyFont="1" applyFill="1" applyBorder="1" applyProtection="1"/>
    <xf numFmtId="164" fontId="5" fillId="0" borderId="0" xfId="0" applyNumberFormat="1" applyFont="1" applyFill="1" applyBorder="1" applyProtection="1"/>
    <xf numFmtId="0" fontId="5" fillId="7" borderId="8" xfId="0" applyFont="1" applyFill="1" applyBorder="1" applyProtection="1"/>
    <xf numFmtId="0" fontId="2" fillId="7" borderId="8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7" borderId="31" xfId="0" applyFont="1" applyFill="1" applyBorder="1" applyAlignment="1" applyProtection="1">
      <alignment horizontal="center" vertical="center" wrapText="1"/>
    </xf>
    <xf numFmtId="0" fontId="2" fillId="7" borderId="31" xfId="0" applyFont="1" applyFill="1" applyBorder="1" applyAlignment="1" applyProtection="1">
      <alignment horizontal="center" vertical="center"/>
    </xf>
    <xf numFmtId="164" fontId="0" fillId="6" borderId="0" xfId="0" applyNumberFormat="1" applyFill="1" applyProtection="1"/>
    <xf numFmtId="0" fontId="6" fillId="3" borderId="10" xfId="0" applyFont="1" applyFill="1" applyBorder="1" applyProtection="1"/>
    <xf numFmtId="164" fontId="0" fillId="6" borderId="0" xfId="0" applyNumberFormat="1" applyFill="1" applyBorder="1" applyProtection="1"/>
    <xf numFmtId="164" fontId="0" fillId="6" borderId="11" xfId="0" applyNumberFormat="1" applyFill="1" applyBorder="1" applyProtection="1"/>
    <xf numFmtId="0" fontId="2" fillId="3" borderId="0" xfId="0" applyFont="1" applyFill="1" applyBorder="1" applyAlignment="1" applyProtection="1">
      <alignment horizontal="center"/>
    </xf>
    <xf numFmtId="0" fontId="0" fillId="0" borderId="0" xfId="0" applyBorder="1" applyProtection="1"/>
    <xf numFmtId="44" fontId="0" fillId="6" borderId="11" xfId="0" applyNumberFormat="1" applyFill="1" applyBorder="1" applyProtection="1"/>
    <xf numFmtId="0" fontId="0" fillId="0" borderId="11" xfId="0" applyBorder="1" applyProtection="1"/>
    <xf numFmtId="164" fontId="5" fillId="6" borderId="5" xfId="0" applyNumberFormat="1" applyFont="1" applyFill="1" applyBorder="1" applyProtection="1"/>
    <xf numFmtId="0" fontId="2" fillId="3" borderId="23" xfId="0" applyFont="1" applyFill="1" applyBorder="1" applyAlignment="1" applyProtection="1">
      <alignment horizontal="right"/>
    </xf>
    <xf numFmtId="0" fontId="2" fillId="3" borderId="23" xfId="0" applyFont="1" applyFill="1" applyBorder="1" applyProtection="1"/>
    <xf numFmtId="164" fontId="5" fillId="6" borderId="13" xfId="0" applyNumberFormat="1" applyFont="1" applyFill="1" applyBorder="1" applyProtection="1"/>
    <xf numFmtId="10" fontId="2" fillId="3" borderId="13" xfId="1" applyNumberFormat="1" applyFont="1" applyFill="1" applyBorder="1" applyProtection="1"/>
    <xf numFmtId="10" fontId="2" fillId="3" borderId="19" xfId="1" applyNumberFormat="1" applyFont="1" applyFill="1" applyBorder="1" applyProtection="1"/>
    <xf numFmtId="0" fontId="7" fillId="3" borderId="19" xfId="0" applyFont="1" applyFill="1" applyBorder="1" applyProtection="1"/>
    <xf numFmtId="164" fontId="5" fillId="6" borderId="21" xfId="0" applyNumberFormat="1" applyFont="1" applyFill="1" applyBorder="1" applyProtection="1"/>
    <xf numFmtId="0" fontId="5" fillId="3" borderId="20" xfId="0" applyFont="1" applyFill="1" applyBorder="1" applyProtection="1"/>
    <xf numFmtId="164" fontId="5" fillId="6" borderId="22" xfId="0" applyNumberFormat="1" applyFont="1" applyFill="1" applyBorder="1" applyProtection="1"/>
    <xf numFmtId="0" fontId="5" fillId="3" borderId="11" xfId="0" applyFont="1" applyFill="1" applyBorder="1" applyProtection="1"/>
    <xf numFmtId="0" fontId="2" fillId="6" borderId="0" xfId="0" applyFont="1" applyFill="1" applyProtection="1"/>
    <xf numFmtId="0" fontId="2" fillId="3" borderId="22" xfId="0" applyFont="1" applyFill="1" applyBorder="1" applyProtection="1"/>
    <xf numFmtId="0" fontId="2" fillId="3" borderId="0" xfId="0" applyFont="1" applyFill="1" applyBorder="1" applyProtection="1"/>
    <xf numFmtId="2" fontId="2" fillId="6" borderId="0" xfId="0" applyNumberFormat="1" applyFont="1" applyFill="1" applyProtection="1"/>
    <xf numFmtId="0" fontId="4" fillId="8" borderId="7" xfId="0" applyFont="1" applyFill="1" applyBorder="1" applyProtection="1"/>
    <xf numFmtId="0" fontId="2" fillId="8" borderId="8" xfId="0" applyFont="1" applyFill="1" applyBorder="1" applyProtection="1"/>
    <xf numFmtId="0" fontId="2" fillId="8" borderId="9" xfId="0" applyFont="1" applyFill="1" applyBorder="1" applyProtection="1"/>
    <xf numFmtId="0" fontId="2" fillId="8" borderId="26" xfId="0" applyFont="1" applyFill="1" applyBorder="1" applyAlignment="1" applyProtection="1">
      <alignment horizontal="center"/>
    </xf>
    <xf numFmtId="0" fontId="2" fillId="3" borderId="29" xfId="0" applyFont="1" applyFill="1" applyBorder="1" applyProtection="1"/>
    <xf numFmtId="0" fontId="2" fillId="3" borderId="3" xfId="0" applyFont="1" applyFill="1" applyBorder="1" applyProtection="1"/>
    <xf numFmtId="0" fontId="5" fillId="3" borderId="26" xfId="0" applyFont="1" applyFill="1" applyBorder="1" applyProtection="1"/>
    <xf numFmtId="0" fontId="0" fillId="6" borderId="30" xfId="0" applyFill="1" applyBorder="1" applyProtection="1"/>
    <xf numFmtId="0" fontId="5" fillId="3" borderId="27" xfId="0" applyFont="1" applyFill="1" applyBorder="1" applyProtection="1"/>
    <xf numFmtId="0" fontId="5" fillId="3" borderId="1" xfId="0" applyFont="1" applyFill="1" applyBorder="1" applyProtection="1"/>
    <xf numFmtId="0" fontId="0" fillId="3" borderId="2" xfId="0" applyFill="1" applyBorder="1" applyProtection="1"/>
    <xf numFmtId="0" fontId="5" fillId="3" borderId="2" xfId="0" applyFont="1" applyFill="1" applyBorder="1" applyProtection="1"/>
    <xf numFmtId="44" fontId="0" fillId="2" borderId="0" xfId="0" applyNumberFormat="1" applyFill="1" applyBorder="1" applyProtection="1">
      <protection locked="0"/>
    </xf>
    <xf numFmtId="0" fontId="0" fillId="5" borderId="0" xfId="0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left" vertical="top" wrapText="1"/>
    </xf>
    <xf numFmtId="0" fontId="2" fillId="3" borderId="4" xfId="0" applyFont="1" applyFill="1" applyBorder="1" applyAlignment="1" applyProtection="1">
      <alignment horizontal="left" vertical="top" wrapText="1"/>
    </xf>
    <xf numFmtId="0" fontId="2" fillId="3" borderId="5" xfId="0" applyFont="1" applyFill="1" applyBorder="1" applyAlignment="1" applyProtection="1">
      <alignment horizontal="left" vertical="top" wrapText="1"/>
    </xf>
    <xf numFmtId="0" fontId="5" fillId="3" borderId="12" xfId="0" applyFont="1" applyFill="1" applyBorder="1" applyProtection="1"/>
    <xf numFmtId="0" fontId="5" fillId="3" borderId="13" xfId="0" applyFont="1" applyFill="1" applyBorder="1" applyProtection="1"/>
    <xf numFmtId="0" fontId="5" fillId="3" borderId="16" xfId="0" applyFont="1" applyFill="1" applyBorder="1" applyProtection="1"/>
    <xf numFmtId="0" fontId="5" fillId="3" borderId="14" xfId="0" applyFont="1" applyFill="1" applyBorder="1" applyProtection="1"/>
    <xf numFmtId="0" fontId="2" fillId="6" borderId="2" xfId="0" applyFont="1" applyFill="1" applyBorder="1" applyAlignment="1" applyProtection="1">
      <alignment horizontal="center" wrapText="1"/>
    </xf>
    <xf numFmtId="0" fontId="2" fillId="6" borderId="3" xfId="0" applyFont="1" applyFill="1" applyBorder="1" applyAlignment="1" applyProtection="1">
      <alignment horizontal="center" wrapText="1"/>
    </xf>
    <xf numFmtId="0" fontId="2" fillId="6" borderId="5" xfId="0" applyFont="1" applyFill="1" applyBorder="1" applyAlignment="1" applyProtection="1">
      <alignment horizontal="center" wrapText="1"/>
    </xf>
    <xf numFmtId="0" fontId="2" fillId="6" borderId="6" xfId="0" applyFont="1" applyFill="1" applyBorder="1" applyAlignment="1" applyProtection="1">
      <alignment horizontal="center" wrapText="1"/>
    </xf>
    <xf numFmtId="0" fontId="3" fillId="4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2" fillId="5" borderId="3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5" fillId="3" borderId="18" xfId="0" applyFont="1" applyFill="1" applyBorder="1" applyProtection="1"/>
    <xf numFmtId="0" fontId="5" fillId="3" borderId="19" xfId="0" applyFont="1" applyFill="1" applyBorder="1" applyProtection="1"/>
    <xf numFmtId="0" fontId="5" fillId="3" borderId="10" xfId="0" applyFont="1" applyFill="1" applyBorder="1" applyProtection="1"/>
    <xf numFmtId="0" fontId="5" fillId="3" borderId="0" xfId="0" applyFont="1" applyFill="1" applyProtection="1"/>
    <xf numFmtId="0" fontId="2" fillId="3" borderId="10" xfId="0" applyFont="1" applyFill="1" applyBorder="1" applyProtection="1"/>
    <xf numFmtId="0" fontId="2" fillId="3" borderId="0" xfId="0" applyFont="1" applyFill="1" applyBorder="1" applyProtection="1"/>
    <xf numFmtId="0" fontId="2" fillId="8" borderId="28" xfId="0" applyFont="1" applyFill="1" applyBorder="1" applyAlignment="1" applyProtection="1">
      <alignment horizontal="center"/>
    </xf>
    <xf numFmtId="0" fontId="2" fillId="8" borderId="27" xfId="0" applyFont="1" applyFill="1" applyBorder="1" applyAlignment="1" applyProtection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68</xdr:row>
      <xdr:rowOff>0</xdr:rowOff>
    </xdr:from>
    <xdr:to>
      <xdr:col>1</xdr:col>
      <xdr:colOff>2582333</xdr:colOff>
      <xdr:row>75</xdr:row>
      <xdr:rowOff>12366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9887E18-5490-EF7B-F60E-40D55A6A5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67" y="13853583"/>
          <a:ext cx="2582333" cy="12717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5393C-021F-485C-BAEC-09F67A340538}">
  <dimension ref="A1:L67"/>
  <sheetViews>
    <sheetView showGridLines="0" tabSelected="1" zoomScaleNormal="100" workbookViewId="0">
      <selection activeCell="K11" sqref="K11"/>
    </sheetView>
  </sheetViews>
  <sheetFormatPr baseColWidth="10" defaultRowHeight="14.25"/>
  <cols>
    <col min="1" max="1" width="6.875" style="13" customWidth="1"/>
    <col min="2" max="2" width="49" style="13" customWidth="1"/>
    <col min="3" max="5" width="17.875" style="13" customWidth="1"/>
    <col min="6" max="6" width="19.625" style="13" bestFit="1" customWidth="1"/>
    <col min="7" max="8" width="17.875" style="13" customWidth="1"/>
    <col min="9" max="9" width="0.125" style="13" customWidth="1"/>
    <col min="10" max="16384" width="11" style="13"/>
  </cols>
  <sheetData>
    <row r="1" spans="1:9" ht="23.25">
      <c r="A1" s="12"/>
      <c r="B1" s="101" t="s">
        <v>54</v>
      </c>
      <c r="C1" s="101"/>
      <c r="D1" s="101"/>
      <c r="E1" s="101"/>
      <c r="F1" s="101"/>
      <c r="G1" s="101"/>
      <c r="H1" s="101"/>
      <c r="I1" s="101"/>
    </row>
    <row r="2" spans="1:9">
      <c r="A2" s="12"/>
      <c r="B2" s="102" t="s">
        <v>55</v>
      </c>
      <c r="C2" s="102"/>
      <c r="D2" s="102"/>
      <c r="E2" s="102"/>
      <c r="F2" s="102"/>
      <c r="G2" s="102"/>
      <c r="H2" s="102"/>
      <c r="I2" s="102"/>
    </row>
    <row r="3" spans="1:9">
      <c r="A3" s="12"/>
      <c r="B3" s="102" t="s">
        <v>64</v>
      </c>
      <c r="C3" s="102"/>
      <c r="D3" s="102"/>
      <c r="E3" s="102"/>
      <c r="F3" s="102"/>
      <c r="G3" s="102"/>
      <c r="H3" s="102"/>
      <c r="I3" s="102"/>
    </row>
    <row r="4" spans="1:9">
      <c r="A4" s="12"/>
      <c r="B4" s="102" t="s">
        <v>0</v>
      </c>
      <c r="C4" s="102"/>
      <c r="D4" s="102"/>
      <c r="E4" s="102"/>
      <c r="F4" s="102"/>
      <c r="G4" s="102"/>
      <c r="H4" s="102"/>
      <c r="I4" s="102"/>
    </row>
    <row r="5" spans="1:9">
      <c r="A5" s="12"/>
      <c r="B5" s="14"/>
      <c r="C5" s="14"/>
      <c r="D5" s="14"/>
      <c r="E5" s="14"/>
      <c r="F5" s="14"/>
      <c r="G5" s="14"/>
      <c r="H5" s="14"/>
      <c r="I5" s="14"/>
    </row>
    <row r="6" spans="1:9">
      <c r="A6" s="12"/>
      <c r="B6" s="14"/>
      <c r="C6" s="14"/>
      <c r="D6" s="14"/>
      <c r="E6" s="14"/>
      <c r="F6" s="14"/>
      <c r="G6" s="14"/>
      <c r="H6" s="14"/>
      <c r="I6" s="14"/>
    </row>
    <row r="7" spans="1:9" ht="15">
      <c r="A7" s="12"/>
      <c r="B7" s="15" t="s">
        <v>1</v>
      </c>
      <c r="C7" s="14"/>
      <c r="D7" s="14"/>
      <c r="E7" s="14"/>
      <c r="F7" s="14"/>
      <c r="G7" s="14"/>
      <c r="H7" s="14"/>
      <c r="I7" s="14"/>
    </row>
    <row r="8" spans="1:9">
      <c r="A8" s="12"/>
      <c r="B8" s="89" t="s">
        <v>2</v>
      </c>
      <c r="C8" s="90"/>
      <c r="D8" s="90"/>
      <c r="E8" s="90"/>
      <c r="F8" s="103" t="s">
        <v>3</v>
      </c>
      <c r="G8" s="103"/>
      <c r="H8" s="103"/>
      <c r="I8" s="104"/>
    </row>
    <row r="9" spans="1:9">
      <c r="A9" s="12"/>
      <c r="B9" s="91"/>
      <c r="C9" s="92"/>
      <c r="D9" s="92"/>
      <c r="E9" s="92"/>
      <c r="F9" s="105" t="s">
        <v>4</v>
      </c>
      <c r="G9" s="105"/>
      <c r="H9" s="105"/>
      <c r="I9" s="106"/>
    </row>
    <row r="10" spans="1:9" ht="14.25" customHeight="1">
      <c r="A10" s="12"/>
      <c r="B10" s="89" t="s">
        <v>5</v>
      </c>
      <c r="C10" s="90"/>
      <c r="D10" s="90"/>
      <c r="E10" s="90"/>
      <c r="F10" s="97" t="s">
        <v>61</v>
      </c>
      <c r="G10" s="97"/>
      <c r="H10" s="97"/>
      <c r="I10" s="98"/>
    </row>
    <row r="11" spans="1:9">
      <c r="A11" s="12"/>
      <c r="B11" s="91"/>
      <c r="C11" s="92"/>
      <c r="D11" s="92"/>
      <c r="E11" s="92"/>
      <c r="F11" s="99"/>
      <c r="G11" s="99"/>
      <c r="H11" s="99"/>
      <c r="I11" s="100"/>
    </row>
    <row r="12" spans="1:9">
      <c r="A12" s="12"/>
      <c r="B12" s="14"/>
      <c r="C12" s="14"/>
      <c r="D12" s="14"/>
      <c r="E12" s="14"/>
      <c r="F12" s="14"/>
      <c r="G12" s="14"/>
      <c r="H12" s="14"/>
      <c r="I12" s="14"/>
    </row>
    <row r="13" spans="1:9">
      <c r="A13" s="12"/>
      <c r="B13" s="14"/>
      <c r="C13" s="14"/>
      <c r="D13" s="14"/>
      <c r="E13" s="14"/>
      <c r="F13" s="14"/>
      <c r="G13" s="14"/>
      <c r="H13" s="14"/>
      <c r="I13" s="14"/>
    </row>
    <row r="14" spans="1:9" ht="15" thickBot="1">
      <c r="A14" s="12"/>
      <c r="B14" s="16" t="s">
        <v>6</v>
      </c>
      <c r="C14" s="17"/>
      <c r="D14" s="17"/>
      <c r="E14" s="17"/>
      <c r="F14" s="17"/>
      <c r="G14" s="17"/>
      <c r="H14" s="18"/>
    </row>
    <row r="15" spans="1:9" ht="42.75">
      <c r="A15" s="19"/>
      <c r="B15" s="20"/>
      <c r="D15" s="21" t="s">
        <v>47</v>
      </c>
      <c r="E15" s="21" t="s">
        <v>7</v>
      </c>
      <c r="F15" s="21" t="s">
        <v>62</v>
      </c>
      <c r="G15" s="22"/>
      <c r="H15" s="23"/>
    </row>
    <row r="16" spans="1:9">
      <c r="A16" s="12"/>
      <c r="B16" s="24" t="s">
        <v>8</v>
      </c>
      <c r="D16" s="1">
        <v>3</v>
      </c>
      <c r="E16" s="2">
        <v>35</v>
      </c>
      <c r="F16" s="3">
        <v>100</v>
      </c>
      <c r="G16" s="25"/>
      <c r="H16" s="26"/>
    </row>
    <row r="17" spans="1:12" ht="15.75" thickBot="1">
      <c r="A17" s="12"/>
      <c r="B17" s="93" t="s">
        <v>9</v>
      </c>
      <c r="C17" s="94"/>
      <c r="D17" s="94"/>
      <c r="E17" s="27"/>
      <c r="F17" s="27"/>
      <c r="G17" s="28">
        <f>Anzahl_Standplatz*
Preis_je_Standplatz_u._Nacht*
durchschnittl._Belegtage</f>
        <v>10500</v>
      </c>
      <c r="H17" s="29" t="s">
        <v>10</v>
      </c>
    </row>
    <row r="18" spans="1:12" ht="15.75" thickTop="1">
      <c r="A18" s="12"/>
      <c r="B18" s="15"/>
      <c r="C18" s="15"/>
      <c r="D18" s="15"/>
      <c r="E18" s="15"/>
      <c r="F18" s="15"/>
      <c r="G18" s="15"/>
      <c r="H18" s="30"/>
      <c r="I18" s="15"/>
    </row>
    <row r="19" spans="1:12" ht="15" thickBot="1">
      <c r="A19" s="12"/>
      <c r="B19" s="16" t="s">
        <v>11</v>
      </c>
      <c r="C19" s="17"/>
      <c r="D19" s="17"/>
      <c r="E19" s="17"/>
      <c r="F19" s="17"/>
      <c r="G19" s="17"/>
      <c r="H19" s="18"/>
    </row>
    <row r="20" spans="1:12">
      <c r="A20" s="12"/>
      <c r="B20" s="31" t="s">
        <v>12</v>
      </c>
      <c r="C20" s="14"/>
      <c r="D20" s="4">
        <v>5</v>
      </c>
      <c r="E20" s="14" t="s">
        <v>13</v>
      </c>
      <c r="F20" s="14"/>
      <c r="G20" s="32">
        <f>Anzahl_Standplatz*
durchschnittl._Belegtage*
Energie_Wasser</f>
        <v>1500</v>
      </c>
      <c r="H20" s="33" t="s">
        <v>10</v>
      </c>
    </row>
    <row r="21" spans="1:12">
      <c r="A21" s="12"/>
      <c r="B21" s="31" t="s">
        <v>14</v>
      </c>
      <c r="C21" s="14"/>
      <c r="D21" s="4">
        <v>2</v>
      </c>
      <c r="E21" s="14" t="s">
        <v>13</v>
      </c>
      <c r="F21" s="14"/>
      <c r="G21" s="34">
        <f>Anzahl_Standplatz*
durchschnittl._Belegtage*
Reinigung_Reparatur</f>
        <v>600</v>
      </c>
      <c r="H21" s="33" t="s">
        <v>10</v>
      </c>
    </row>
    <row r="22" spans="1:12">
      <c r="A22" s="12"/>
      <c r="B22" s="31" t="s">
        <v>63</v>
      </c>
      <c r="C22" s="14"/>
      <c r="D22" s="4">
        <v>0</v>
      </c>
      <c r="E22" s="14" t="s">
        <v>13</v>
      </c>
      <c r="F22" s="14"/>
      <c r="G22" s="34">
        <f>Anzahl_Standplatz*
durchschnittl._Belegtage*
Provision</f>
        <v>0</v>
      </c>
      <c r="H22" s="33"/>
    </row>
    <row r="23" spans="1:12">
      <c r="A23" s="12"/>
      <c r="B23" s="31" t="s">
        <v>15</v>
      </c>
      <c r="C23" s="14"/>
      <c r="D23" s="4">
        <v>0</v>
      </c>
      <c r="E23" s="14" t="s">
        <v>10</v>
      </c>
      <c r="F23" s="14"/>
      <c r="G23" s="34">
        <f>sonstige_variable_Kosten</f>
        <v>0</v>
      </c>
      <c r="H23" s="33" t="s">
        <v>10</v>
      </c>
      <c r="K23" s="35"/>
      <c r="L23" s="35"/>
    </row>
    <row r="24" spans="1:12" ht="15.75" thickBot="1">
      <c r="A24" s="36" t="s">
        <v>16</v>
      </c>
      <c r="B24" s="95" t="s">
        <v>17</v>
      </c>
      <c r="C24" s="96"/>
      <c r="D24" s="27"/>
      <c r="E24" s="27"/>
      <c r="F24" s="27"/>
      <c r="G24" s="37">
        <f>SUM(Summe_Energie_Wasser:Summe_sonstige_variable_Kosten)</f>
        <v>2100</v>
      </c>
      <c r="H24" s="29" t="s">
        <v>10</v>
      </c>
    </row>
    <row r="25" spans="1:12" ht="15" thickTop="1">
      <c r="A25" s="12"/>
      <c r="B25" s="14"/>
      <c r="C25" s="14"/>
      <c r="D25" s="14"/>
      <c r="E25" s="14"/>
      <c r="F25" s="14"/>
      <c r="G25" s="14"/>
      <c r="H25" s="14"/>
    </row>
    <row r="26" spans="1:12" ht="15.75" thickBot="1">
      <c r="A26" s="36" t="s">
        <v>18</v>
      </c>
      <c r="B26" s="93" t="s">
        <v>19</v>
      </c>
      <c r="C26" s="94"/>
      <c r="D26" s="38"/>
      <c r="E26" s="38"/>
      <c r="F26" s="38"/>
      <c r="G26" s="28">
        <f>Durchschnittserlöse_Standplätze-Summe_variable_Kosten</f>
        <v>8400</v>
      </c>
      <c r="H26" s="39" t="s">
        <v>10</v>
      </c>
    </row>
    <row r="27" spans="1:12" ht="15" thickTop="1">
      <c r="A27" s="12"/>
      <c r="B27" s="14"/>
      <c r="C27" s="14"/>
      <c r="D27" s="14"/>
      <c r="E27" s="14"/>
      <c r="F27" s="14"/>
      <c r="G27" s="14"/>
      <c r="H27" s="14"/>
      <c r="I27" s="14"/>
    </row>
    <row r="28" spans="1:12" ht="15" thickBot="1">
      <c r="A28" s="12"/>
      <c r="B28" s="16" t="s">
        <v>20</v>
      </c>
      <c r="C28" s="17"/>
      <c r="D28" s="17"/>
      <c r="E28" s="17"/>
      <c r="F28" s="17"/>
      <c r="G28" s="17"/>
      <c r="H28" s="18"/>
    </row>
    <row r="29" spans="1:12">
      <c r="A29" s="12"/>
      <c r="B29" s="40" t="s">
        <v>21</v>
      </c>
      <c r="C29" s="41"/>
      <c r="D29" s="41"/>
      <c r="E29" s="41"/>
      <c r="F29" s="41"/>
      <c r="G29" s="5">
        <v>400</v>
      </c>
      <c r="H29" s="42" t="s">
        <v>10</v>
      </c>
    </row>
    <row r="30" spans="1:12">
      <c r="A30" s="12"/>
      <c r="B30" s="31" t="s">
        <v>22</v>
      </c>
      <c r="C30" s="14"/>
      <c r="D30" s="14"/>
      <c r="E30" s="14"/>
      <c r="F30" s="14"/>
      <c r="G30" s="6">
        <v>500</v>
      </c>
      <c r="H30" s="33" t="s">
        <v>10</v>
      </c>
    </row>
    <row r="31" spans="1:12">
      <c r="A31" s="12"/>
      <c r="B31" s="31" t="s">
        <v>23</v>
      </c>
      <c r="C31" s="14"/>
      <c r="D31" s="14"/>
      <c r="E31" s="14"/>
      <c r="F31" s="14"/>
      <c r="G31" s="6">
        <v>500</v>
      </c>
      <c r="H31" s="33" t="s">
        <v>10</v>
      </c>
    </row>
    <row r="32" spans="1:12">
      <c r="A32" s="12"/>
      <c r="B32" s="31" t="s">
        <v>56</v>
      </c>
      <c r="C32" s="14"/>
      <c r="D32" s="14"/>
      <c r="E32" s="14"/>
      <c r="F32" s="14"/>
      <c r="G32" s="6">
        <v>500</v>
      </c>
      <c r="H32" s="33" t="s">
        <v>10</v>
      </c>
    </row>
    <row r="33" spans="1:9">
      <c r="A33" s="12"/>
      <c r="B33" s="31" t="s">
        <v>24</v>
      </c>
      <c r="C33" s="14"/>
      <c r="D33" s="14"/>
      <c r="E33" s="14"/>
      <c r="F33" s="14"/>
      <c r="G33" s="6">
        <v>200</v>
      </c>
      <c r="H33" s="33" t="s">
        <v>10</v>
      </c>
    </row>
    <row r="34" spans="1:9" ht="15.75" thickBot="1">
      <c r="A34" s="36" t="s">
        <v>16</v>
      </c>
      <c r="B34" s="43" t="s">
        <v>25</v>
      </c>
      <c r="C34" s="44"/>
      <c r="D34" s="44"/>
      <c r="E34" s="44"/>
      <c r="F34" s="44"/>
      <c r="G34" s="28">
        <f>SUM(Internet_Müll_Fernsehgebühren:Steuern)</f>
        <v>2100</v>
      </c>
      <c r="H34" s="39" t="s">
        <v>10</v>
      </c>
    </row>
    <row r="35" spans="1:9" ht="15.75" thickTop="1">
      <c r="A35" s="36"/>
      <c r="B35" s="45"/>
      <c r="C35" s="45"/>
      <c r="D35" s="45"/>
      <c r="E35" s="45"/>
      <c r="F35" s="45"/>
      <c r="G35" s="45"/>
      <c r="H35" s="46"/>
      <c r="I35" s="45"/>
    </row>
    <row r="36" spans="1:9" ht="15.75" thickBot="1">
      <c r="A36" s="12"/>
      <c r="B36" s="16" t="s">
        <v>26</v>
      </c>
      <c r="C36" s="47"/>
      <c r="D36" s="17"/>
      <c r="E36" s="17"/>
      <c r="F36" s="17"/>
      <c r="G36" s="48"/>
      <c r="H36" s="18"/>
    </row>
    <row r="37" spans="1:9" ht="28.5">
      <c r="A37" s="12"/>
      <c r="B37" s="31"/>
      <c r="C37" s="14"/>
      <c r="D37" s="14"/>
      <c r="E37" s="49"/>
      <c r="F37" s="50" t="s">
        <v>27</v>
      </c>
      <c r="G37" s="51" t="s">
        <v>28</v>
      </c>
      <c r="H37" s="33"/>
    </row>
    <row r="38" spans="1:9">
      <c r="A38" s="12"/>
      <c r="B38" s="31" t="s">
        <v>45</v>
      </c>
      <c r="D38" s="9">
        <v>0</v>
      </c>
      <c r="E38" s="52">
        <f>Kosten_Sanitär</f>
        <v>0</v>
      </c>
      <c r="F38" s="10">
        <v>10</v>
      </c>
      <c r="G38" s="34">
        <f>Summe_Kosten_Sanitär/Abschreibungsdauer_Sanitär</f>
        <v>0</v>
      </c>
      <c r="H38" s="33" t="s">
        <v>10</v>
      </c>
    </row>
    <row r="39" spans="1:9">
      <c r="A39" s="12"/>
      <c r="B39" s="53" t="s">
        <v>46</v>
      </c>
      <c r="D39" s="9">
        <v>750</v>
      </c>
      <c r="E39" s="54">
        <f>Kosten_Befestigung_Stellplatz*Anzahl_Standplätze</f>
        <v>2250</v>
      </c>
      <c r="F39" s="10">
        <v>10</v>
      </c>
      <c r="G39" s="34">
        <f>Summe_Kosten_Befestigung_Stellplätze/Abschreibungsdauer_Befestigung</f>
        <v>225</v>
      </c>
      <c r="H39" s="33" t="s">
        <v>10</v>
      </c>
    </row>
    <row r="40" spans="1:9">
      <c r="A40" s="12"/>
      <c r="B40" s="53" t="s">
        <v>65</v>
      </c>
      <c r="D40" s="9">
        <v>0</v>
      </c>
      <c r="E40" s="55">
        <f>Kosten_Stromsäule</f>
        <v>0</v>
      </c>
      <c r="F40" s="11">
        <v>10</v>
      </c>
      <c r="G40" s="34">
        <f>Summe_Kosten_Stromsäule/Abschreibungsdauer_Stromsäule</f>
        <v>0</v>
      </c>
      <c r="H40" s="33" t="s">
        <v>10</v>
      </c>
    </row>
    <row r="41" spans="1:9" s="57" customFormat="1">
      <c r="A41" s="56"/>
      <c r="B41" s="31" t="s">
        <v>66</v>
      </c>
      <c r="D41" s="87">
        <v>0</v>
      </c>
      <c r="E41" s="58">
        <f>Kosten_Ver_u._Entsorgungsstation</f>
        <v>0</v>
      </c>
      <c r="F41" s="88">
        <v>10</v>
      </c>
      <c r="G41" s="34">
        <f>Summe_Kosten_Ver_u._Entsorgungstation/Abschreibungsdauer_Ver_u._Entsorgungsstation</f>
        <v>0</v>
      </c>
      <c r="H41" s="59" t="s">
        <v>10</v>
      </c>
    </row>
    <row r="42" spans="1:9" ht="15">
      <c r="A42" s="12"/>
      <c r="B42" s="24" t="s">
        <v>29</v>
      </c>
      <c r="D42" s="25"/>
      <c r="E42" s="60">
        <f>SUM(Summe_Kosten_Sanitär:Summe_Kosten_Ver_u._Entsorgungstation)</f>
        <v>2250</v>
      </c>
      <c r="F42" s="61"/>
      <c r="G42" s="62"/>
      <c r="H42" s="26" t="s">
        <v>10</v>
      </c>
    </row>
    <row r="43" spans="1:9" ht="15.75" thickBot="1">
      <c r="A43" s="36" t="s">
        <v>16</v>
      </c>
      <c r="B43" s="93" t="s">
        <v>30</v>
      </c>
      <c r="C43" s="94"/>
      <c r="D43" s="38"/>
      <c r="E43" s="38"/>
      <c r="F43" s="38"/>
      <c r="G43" s="63">
        <f>SUM(Abschreibung_Sanitär_pro_Jahr:Abschreibung_Ver_u._Entsorgungsstation_pro_Jahr)</f>
        <v>225</v>
      </c>
      <c r="H43" s="39" t="s">
        <v>10</v>
      </c>
    </row>
    <row r="44" spans="1:9" ht="15" thickTop="1">
      <c r="A44" s="12"/>
      <c r="B44" s="14"/>
      <c r="C44" s="14"/>
      <c r="D44" s="14"/>
      <c r="E44" s="14"/>
      <c r="F44" s="14"/>
      <c r="G44" s="14"/>
      <c r="H44" s="14"/>
    </row>
    <row r="45" spans="1:9" ht="15.75" thickBot="1">
      <c r="A45" s="36" t="s">
        <v>16</v>
      </c>
      <c r="B45" s="43" t="s">
        <v>31</v>
      </c>
      <c r="C45" s="44"/>
      <c r="D45" s="44"/>
      <c r="E45" s="44"/>
      <c r="F45" s="64">
        <v>0.01</v>
      </c>
      <c r="G45" s="28">
        <f>Gesamtinvestitionskosten*Ansatz_Instandhaltung</f>
        <v>22.5</v>
      </c>
      <c r="H45" s="39" t="s">
        <v>10</v>
      </c>
    </row>
    <row r="46" spans="1:9" ht="15" thickTop="1">
      <c r="A46" s="12"/>
      <c r="B46" s="14"/>
      <c r="C46" s="14"/>
      <c r="D46" s="14"/>
      <c r="E46" s="14"/>
      <c r="F46" s="14"/>
      <c r="G46" s="14"/>
      <c r="H46" s="14"/>
    </row>
    <row r="47" spans="1:9" ht="15.75" thickBot="1">
      <c r="A47" s="36" t="s">
        <v>18</v>
      </c>
      <c r="B47" s="43" t="s">
        <v>32</v>
      </c>
      <c r="C47" s="44"/>
      <c r="D47" s="44"/>
      <c r="E47" s="44"/>
      <c r="F47" s="44"/>
      <c r="G47" s="28">
        <f>Deckungsbeitrag-Summe_Festkosten-Summe_Abschreibung_pro_Jahr-Summe_Instandhaltung_pro_Jahr</f>
        <v>6052.5</v>
      </c>
      <c r="H47" s="39" t="s">
        <v>10</v>
      </c>
    </row>
    <row r="48" spans="1:9" ht="15" thickTop="1">
      <c r="A48" s="12"/>
      <c r="B48" s="14"/>
      <c r="C48" s="14"/>
      <c r="D48" s="14"/>
      <c r="E48" s="14"/>
      <c r="F48" s="14"/>
      <c r="G48" s="14"/>
      <c r="H48" s="14"/>
    </row>
    <row r="49" spans="1:11" ht="15.75" thickBot="1">
      <c r="A49" s="12"/>
      <c r="B49" s="16" t="s">
        <v>33</v>
      </c>
      <c r="C49" s="47"/>
      <c r="D49" s="17"/>
      <c r="E49" s="17"/>
      <c r="F49" s="17"/>
      <c r="G49" s="48"/>
      <c r="H49" s="18"/>
      <c r="K49" s="35"/>
    </row>
    <row r="50" spans="1:11" ht="15">
      <c r="A50" s="12"/>
      <c r="B50" s="107" t="s">
        <v>34</v>
      </c>
      <c r="C50" s="108"/>
      <c r="D50" s="65">
        <v>3.3000000000000002E-2</v>
      </c>
      <c r="E50" s="66" t="s">
        <v>35</v>
      </c>
      <c r="F50" s="41"/>
      <c r="G50" s="67">
        <f>0.5*Gesamtinvestitionskosten*Zinsansatz</f>
        <v>37.125</v>
      </c>
      <c r="H50" s="68" t="s">
        <v>10</v>
      </c>
    </row>
    <row r="51" spans="1:11" ht="15">
      <c r="A51" s="12"/>
      <c r="B51" s="109" t="s">
        <v>36</v>
      </c>
      <c r="C51" s="110"/>
      <c r="D51" s="4">
        <v>19</v>
      </c>
      <c r="E51" s="14" t="s">
        <v>41</v>
      </c>
      <c r="F51" s="14"/>
      <c r="G51" s="69">
        <f>Lohnansatz_nicht_entlohnte_AK*Arbeitszeitaufwand_nicht_entlohnte_AK</f>
        <v>5225</v>
      </c>
      <c r="H51" s="70" t="s">
        <v>10</v>
      </c>
    </row>
    <row r="52" spans="1:11" ht="15">
      <c r="A52" s="12"/>
      <c r="B52" s="111" t="s">
        <v>40</v>
      </c>
      <c r="C52" s="112"/>
      <c r="D52" s="71">
        <f>Arbeitszeitaufwand_gesamt_pro_Jahr</f>
        <v>275</v>
      </c>
      <c r="E52" s="14" t="s">
        <v>37</v>
      </c>
      <c r="F52" s="14"/>
      <c r="G52" s="72"/>
      <c r="H52" s="70"/>
    </row>
    <row r="53" spans="1:11" ht="15">
      <c r="A53" s="12"/>
      <c r="B53" s="31"/>
      <c r="C53" s="73" t="s">
        <v>38</v>
      </c>
      <c r="D53" s="74">
        <f>Arbeitszeitaufwand_nicht_entlohnte_AK/2300</f>
        <v>0.11956521739130435</v>
      </c>
      <c r="E53" s="14" t="s">
        <v>39</v>
      </c>
      <c r="F53" s="14"/>
      <c r="G53" s="72"/>
      <c r="H53" s="70"/>
    </row>
    <row r="54" spans="1:11" ht="15.75" thickBot="1">
      <c r="A54" s="12"/>
      <c r="B54" s="75" t="s">
        <v>53</v>
      </c>
      <c r="C54" s="76"/>
      <c r="D54" s="77"/>
      <c r="E54" s="14"/>
      <c r="F54" s="14"/>
      <c r="G54" s="72"/>
      <c r="H54" s="70"/>
    </row>
    <row r="55" spans="1:11" ht="15">
      <c r="A55" s="12"/>
      <c r="B55" s="78" t="s">
        <v>48</v>
      </c>
      <c r="C55" s="113" t="s">
        <v>49</v>
      </c>
      <c r="D55" s="114"/>
      <c r="E55" s="14"/>
      <c r="F55" s="14"/>
      <c r="G55" s="72"/>
      <c r="H55" s="70"/>
    </row>
    <row r="56" spans="1:11" ht="15">
      <c r="A56" s="12"/>
      <c r="B56" s="79" t="s">
        <v>59</v>
      </c>
      <c r="C56" s="7">
        <v>0</v>
      </c>
      <c r="D56" s="80" t="s">
        <v>50</v>
      </c>
      <c r="E56" s="14"/>
      <c r="F56" s="14"/>
      <c r="G56" s="72"/>
      <c r="H56" s="70"/>
    </row>
    <row r="57" spans="1:11" ht="15">
      <c r="A57" s="12"/>
      <c r="B57" s="72" t="s">
        <v>60</v>
      </c>
      <c r="C57" s="8">
        <v>0.25</v>
      </c>
      <c r="D57" s="33" t="s">
        <v>50</v>
      </c>
      <c r="E57" s="14"/>
      <c r="F57" s="14"/>
      <c r="G57" s="72"/>
      <c r="H57" s="70"/>
    </row>
    <row r="58" spans="1:11" ht="15">
      <c r="A58" s="12"/>
      <c r="B58" s="72" t="s">
        <v>58</v>
      </c>
      <c r="C58" s="8">
        <v>1.5</v>
      </c>
      <c r="D58" s="33" t="s">
        <v>50</v>
      </c>
      <c r="E58" s="14"/>
      <c r="F58" s="14"/>
      <c r="G58" s="72"/>
      <c r="H58" s="70"/>
    </row>
    <row r="59" spans="1:11" ht="15">
      <c r="A59" s="12"/>
      <c r="B59" s="62" t="s">
        <v>57</v>
      </c>
      <c r="C59" s="3">
        <v>1</v>
      </c>
      <c r="D59" s="26" t="s">
        <v>50</v>
      </c>
      <c r="E59" s="14"/>
      <c r="F59" s="14"/>
      <c r="G59" s="72"/>
      <c r="H59" s="70"/>
    </row>
    <row r="60" spans="1:11" ht="15">
      <c r="A60" s="12"/>
      <c r="B60" s="81" t="s">
        <v>52</v>
      </c>
      <c r="C60" s="82">
        <f>SUM(Arbeitszeitaufwand_Sanitärraum:Arbeitszeitaufwand_Betreuung_Gäste)*durchschnittl._Belegtage</f>
        <v>275</v>
      </c>
      <c r="D60" s="83" t="s">
        <v>51</v>
      </c>
      <c r="E60" s="14"/>
      <c r="F60" s="14"/>
      <c r="G60" s="72"/>
      <c r="H60" s="70"/>
    </row>
    <row r="61" spans="1:11" ht="15">
      <c r="A61" s="12"/>
      <c r="B61" s="84"/>
      <c r="C61" s="85"/>
      <c r="D61" s="86"/>
      <c r="E61" s="14"/>
      <c r="F61" s="14"/>
      <c r="G61" s="72"/>
      <c r="H61" s="70"/>
    </row>
    <row r="62" spans="1:11" ht="15.75" thickBot="1">
      <c r="A62" s="36" t="s">
        <v>16</v>
      </c>
      <c r="B62" s="43" t="s">
        <v>42</v>
      </c>
      <c r="C62" s="44"/>
      <c r="D62" s="38"/>
      <c r="E62" s="38"/>
      <c r="F62" s="38"/>
      <c r="G62" s="28">
        <f>SUM(Zins_eigenfinanzierte_Investition:Jahreslohn_nicht_entlohnte_AK)</f>
        <v>5262.125</v>
      </c>
      <c r="H62" s="39" t="s">
        <v>10</v>
      </c>
    </row>
    <row r="63" spans="1:11" ht="15" thickTop="1">
      <c r="A63" s="12"/>
      <c r="B63" s="14"/>
      <c r="C63" s="14"/>
      <c r="D63" s="14"/>
      <c r="E63" s="14"/>
      <c r="F63" s="14"/>
      <c r="G63" s="14"/>
      <c r="H63" s="14"/>
    </row>
    <row r="64" spans="1:11" ht="15.75" thickBot="1">
      <c r="A64" s="36" t="s">
        <v>18</v>
      </c>
      <c r="B64" s="93" t="s">
        <v>43</v>
      </c>
      <c r="C64" s="94"/>
      <c r="D64" s="44"/>
      <c r="E64" s="44"/>
      <c r="F64" s="44"/>
      <c r="G64" s="28">
        <f>Gewinnbeitrag-Summe_kalkulatorische_Faktorkosten</f>
        <v>790.375</v>
      </c>
      <c r="H64" s="39" t="s">
        <v>10</v>
      </c>
    </row>
    <row r="65" spans="1:8" ht="15" thickTop="1">
      <c r="A65" s="12"/>
      <c r="B65" s="14"/>
      <c r="C65" s="14"/>
      <c r="D65" s="14"/>
      <c r="E65" s="14"/>
      <c r="F65" s="14"/>
      <c r="G65" s="14"/>
      <c r="H65" s="14"/>
    </row>
    <row r="66" spans="1:8" ht="15.75" thickBot="1">
      <c r="A66" s="12"/>
      <c r="B66" s="43" t="s">
        <v>44</v>
      </c>
      <c r="C66" s="44"/>
      <c r="D66" s="38"/>
      <c r="E66" s="38"/>
      <c r="F66" s="38"/>
      <c r="G66" s="28">
        <f>(Unternehmergewinn+Jahreslohn_nicht_entlohnte_AK)/Arbeitszeitaufwand_gesamt_pro_Jahr</f>
        <v>21.87409090909091</v>
      </c>
      <c r="H66" s="39" t="s">
        <v>41</v>
      </c>
    </row>
    <row r="67" spans="1:8" ht="15" thickTop="1"/>
  </sheetData>
  <sheetProtection sheet="1" objects="1" scenarios="1"/>
  <mergeCells count="18">
    <mergeCell ref="B64:C64"/>
    <mergeCell ref="B50:C50"/>
    <mergeCell ref="B51:C51"/>
    <mergeCell ref="B52:C52"/>
    <mergeCell ref="B43:C43"/>
    <mergeCell ref="C55:D55"/>
    <mergeCell ref="B1:I1"/>
    <mergeCell ref="B2:I2"/>
    <mergeCell ref="B3:I3"/>
    <mergeCell ref="B4:I4"/>
    <mergeCell ref="B8:E9"/>
    <mergeCell ref="F8:I8"/>
    <mergeCell ref="F9:I9"/>
    <mergeCell ref="B10:E11"/>
    <mergeCell ref="B17:D17"/>
    <mergeCell ref="B24:C24"/>
    <mergeCell ref="B26:C26"/>
    <mergeCell ref="F10:I11"/>
  </mergeCells>
  <dataValidations count="20">
    <dataValidation allowBlank="1" showInputMessage="1" showErrorMessage="1" promptTitle="Hinweis:" prompt="Durchschnittlicher Wert:_x000a_750,00 € / Stellplatz_x000a_" sqref="D39" xr:uid="{D1C883C1-7F6B-48C3-BB5F-08596FCBFD33}"/>
    <dataValidation allowBlank="1" showInputMessage="1" showErrorMessage="1" promptTitle="Hinweis:" prompt="Durchschnittlicher Wert:_x000a_30.000,00 € /Betrieb u. Jahr" sqref="D39" xr:uid="{2C8699F4-821A-4671-B6A8-A5AB5E61C167}"/>
    <dataValidation allowBlank="1" showInputMessage="1" showErrorMessage="1" promptTitle="Hinweis:" prompt="Durchschnittlicher Wert:_x000a_1.000,00 € /Betrieb u. Jahr_x000a_anteilig auf den Betriebszweig zu hinterlegen" sqref="G32" xr:uid="{2C80D1D0-A67E-40F4-893D-807699E674C9}"/>
    <dataValidation allowBlank="1" showInputMessage="1" showErrorMessage="1" promptTitle="Hinweis:" prompt="Durchschnittlicher Wert: _x000a_500,00 € /Betrieb u. Jahr_x000a_anteilig auf den Betriebszweig zu hinterlegen" sqref="G30:G31" xr:uid="{2ECB037C-024E-4976-A3DF-B274D8E2E4F0}"/>
    <dataValidation allowBlank="1" showInputMessage="1" showErrorMessage="1" promptTitle="Hinweis:" prompt="Durchschnittlicher Wert: _x000a_400,00 € /Betrieb u. Jahr_x000a_anteilig auf den Betriebszweig zu hinterlegen" sqref="G29" xr:uid="{CAB73D45-B997-4B20-BF58-EBE3A91218BE}"/>
    <dataValidation allowBlank="1" showInputMessage="1" showErrorMessage="1" promptTitle="Hinweis:" prompt="Durchschnittlicher Wert:_x000a_200,00 € /Betrieb u. Jahr_x000a__x000a_Bsp.: Grundsteuer, Gewerbesteuer anteilig auf den Betriebszweig" sqref="G33" xr:uid="{74607E8F-FB63-41B3-AE84-AC1161BC080B}"/>
    <dataValidation allowBlank="1" showInputMessage="1" showErrorMessage="1" promptTitle="Hinweis:" prompt="Unter &quot;sonstige variable Kosten&quot; können weitere, für das ganze Jahr anfallende, belegungsabhängige Kosten wie z. B. Blumen, Willkommensgeschenke, ... hinterlegt werden." sqref="D23" xr:uid="{37896442-405E-42A7-B54D-ADBDBFC900C2}"/>
    <dataValidation allowBlank="1" showInputMessage="1" showErrorMessage="1" promptTitle="Hinweis:" prompt="Durchschnittlicher Wert: 2,00 € /Standplatz u. Nacht" sqref="D21" xr:uid="{C9344D40-9D7A-49C4-A660-79F4BA3DDBB0}"/>
    <dataValidation allowBlank="1" showInputMessage="1" showErrorMessage="1" promptTitle="Hinweis:" prompt="Durchschnittlicher Wert: 5,00 € /Standplatz u. Nacht" sqref="D20" xr:uid="{8F158BF4-BED4-4B7C-A589-34BA0FAEF0C1}"/>
    <dataValidation type="whole" allowBlank="1" showInputMessage="1" showErrorMessage="1" errorTitle="Achtung!" error="Nur Ganzzahlen zwischen 0 und 120 zulässig!" promptTitle="Hinweis: " prompt="Die durchschnittliche Auslastung eines Standplatzes beträgt 65 Tage im Jahr. Je nach Lage und Komfort des Stellplatzes sowie wetter- und saisonabhängig sind bis zu 120 Tage möglich. _x000a_" sqref="F16" xr:uid="{3AFD0A3B-0414-401F-B240-1B457222D66F}">
      <formula1>0</formula1>
      <formula2>120</formula2>
    </dataValidation>
    <dataValidation allowBlank="1" showInputMessage="1" showErrorMessage="1" promptTitle="Hinweis:" prompt="Der Arbeitszeitbedarf für Reparaturen und Pflege des Campingplatzes liegt zwischen 0,25 Akh und 0,75 Akh pro Belegtag." sqref="C57" xr:uid="{5EBD623B-1C3C-45ED-9E25-D0C46891211B}"/>
    <dataValidation allowBlank="1" showInputMessage="1" showErrorMessage="1" promptTitle="Hinweis:" prompt="Der Arbeitszeitbedarf für das Management des Campingplatzes liegt bei 1,5 Akh bis 2,0 Akh pro Belegtag." sqref="C58" xr:uid="{51A97532-2370-4EC7-B9A8-B643CBE1852D}"/>
    <dataValidation allowBlank="1" showInputMessage="1" showErrorMessage="1" promptTitle="Hinweis:" prompt="Der Arbeitszeitbedarf für die Betreuung der Gäste liegt bei 1 Akh bis 2 Akh pro Belegtag." sqref="C59" xr:uid="{1E667852-35BC-4B9D-B03F-781D61537C7B}"/>
    <dataValidation allowBlank="1" showInputMessage="1" showErrorMessage="1" promptTitle="Hinweis: " prompt="derzeitiger Lohnansatz für ständig Beschäftigte: 24,00€; derzeitiger Lohnansatz für Betriebsleiter: 41,50€" sqref="D51" xr:uid="{5D1E1628-90F1-4A24-9CCA-440C82C86E6A}"/>
    <dataValidation allowBlank="1" showInputMessage="1" showErrorMessage="1" promptTitle="Hinweis:" prompt="Fremdarbeitskräfte: 1.800 Jahresarbeitsstunden_x000a_Familienarbeitskräfte: 2.300 Jahresarbeitsstunden" sqref="D53" xr:uid="{855AA8D3-70A2-4E14-A348-FB4F767E70FA}"/>
    <dataValidation allowBlank="1" showInputMessage="1" showErrorMessage="1" promptTitle="Hinweis:" prompt="Der Arbeitszeitbedarf für Reinigung der Sanitäranlagen liegt bei 1 Akh bis 1,5 Akh pro Belegtag." sqref="C56" xr:uid="{55AD298E-AFC2-49AA-87AB-DC9A01DD67CC}"/>
    <dataValidation allowBlank="1" showInputMessage="1" showErrorMessage="1" promptTitle="Hinweis:" prompt="Einige Plattformen verlangen Provision für die Akquise der Gäste. Die Provision bemisst sich nach dem Preis der Standplatzgebühr (50€, davon 20%) und einem zusätzlichen Fixbetrag (2,50€) pro Mietverhältnis. (Bsp.: ergibt 12,50€ Provision für 1 Nacht)" sqref="D22" xr:uid="{7E262679-A2D9-45F6-9BA3-0BC3DF08E07C}"/>
    <dataValidation allowBlank="1" showInputMessage="1" showErrorMessage="1" promptTitle="Hinweis:" prompt="Durchschnittlicher Wert für eine Stromsäule mit 3 CEE-Steckdosen und Münzeinwurf: 2.400 €" sqref="D40" xr:uid="{2F7A7CF0-AE89-4716-81E8-2AE5DFDA447B}"/>
    <dataValidation allowBlank="1" showInputMessage="1" showErrorMessage="1" promptTitle="Hinweis:" prompt="Durchschnittlicher Wert für eine All-in-One Ver- und Entsorgungsstation mit Steckdosen, Frischwasserhahn, Ausgussbecken/Bodeneinlass für Grauwasser und Kassettenentleerung: 6.100 €" sqref="D41" xr:uid="{9E3A8229-A0C3-4AF8-8CF0-2EF78F4304C8}"/>
    <dataValidation allowBlank="1" showInputMessage="1" showErrorMessage="1" promptTitle="Hinweis:" prompt="Durchschnittlicher Wert:_x000a_30.000,00 € für Sanitäreinrichtung" sqref="D38" xr:uid="{332914DC-5A4E-45D1-9F60-A6735A479218}"/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59</vt:i4>
      </vt:variant>
    </vt:vector>
  </HeadingPairs>
  <TitlesOfParts>
    <vt:vector size="60" baseType="lpstr">
      <vt:lpstr>Kalkulationshilfe_Camping</vt:lpstr>
      <vt:lpstr>Abschreibung_Befestigung_pro_Jahr</vt:lpstr>
      <vt:lpstr>Abschreibung_Sanitär_pro_Jahr</vt:lpstr>
      <vt:lpstr>Abschreibung_Stromsäule_pro_Jahr</vt:lpstr>
      <vt:lpstr>Abschreibung_Ver_u._Entsorgungsstation_pro_Jahr</vt:lpstr>
      <vt:lpstr>Abschreibungsdauer_Befestigung</vt:lpstr>
      <vt:lpstr>Abschreibungsdauer_Sanitär</vt:lpstr>
      <vt:lpstr>Abschreibungsdauer_Stromsäule</vt:lpstr>
      <vt:lpstr>Abschreibungsdauer_Ver_u._Entsorgungsstation</vt:lpstr>
      <vt:lpstr>Ansatz_Instandhaltung</vt:lpstr>
      <vt:lpstr>Anzahl_Standplatz</vt:lpstr>
      <vt:lpstr>Anzahl_Standplätze</vt:lpstr>
      <vt:lpstr>Arbeitsertrag_nicht_entlohnter_Akh</vt:lpstr>
      <vt:lpstr>Arbeitskraft</vt:lpstr>
      <vt:lpstr>Arbeitszeitaufwand_Betreuung_Gäste</vt:lpstr>
      <vt:lpstr>Arbeitszeitaufwand_gesamt_pro_Jahr</vt:lpstr>
      <vt:lpstr>Arbeitszeitaufwand_Management</vt:lpstr>
      <vt:lpstr>Arbeitszeitaufwand_nicht_entlohnte_AK</vt:lpstr>
      <vt:lpstr>Arbeitszeitaufwand_nicht_entlohnte_Arbeitskraft</vt:lpstr>
      <vt:lpstr>Arbeitszeitaufwand_Pflege_Campingplatz</vt:lpstr>
      <vt:lpstr>Arbeitszeitaufwand_Sanitärraum</vt:lpstr>
      <vt:lpstr>Deckungsbeitrag</vt:lpstr>
      <vt:lpstr>durchschnittl._Belegtage</vt:lpstr>
      <vt:lpstr>Durchschnittserlöse_Standplätze</vt:lpstr>
      <vt:lpstr>Energie_Wasser</vt:lpstr>
      <vt:lpstr>Gesamtinvestitionskosten</vt:lpstr>
      <vt:lpstr>Gewinnbeitrag</vt:lpstr>
      <vt:lpstr>Internet_Müll_Fernsehgebühren</vt:lpstr>
      <vt:lpstr>Jahreslohn_nicht_entlohnte_AK</vt:lpstr>
      <vt:lpstr>Klassifizierungskosten_Mitgliedschaften</vt:lpstr>
      <vt:lpstr>Kosten_Befestigung_Stellplatz</vt:lpstr>
      <vt:lpstr>Kosten_Sanitär</vt:lpstr>
      <vt:lpstr>Kosten_Sanitäreinrichtung</vt:lpstr>
      <vt:lpstr>Kosten_Stromsäule</vt:lpstr>
      <vt:lpstr>Kosten_Ver_u._Entsorgungsstation</vt:lpstr>
      <vt:lpstr>Lohnansatz_nicht_entlohnte_AK</vt:lpstr>
      <vt:lpstr>Marketingmaßnahmen</vt:lpstr>
      <vt:lpstr>Preis_je_Standplatz_u._Nacht</vt:lpstr>
      <vt:lpstr>Provision</vt:lpstr>
      <vt:lpstr>Reinigung_Reparatur</vt:lpstr>
      <vt:lpstr>sonstige_variable_Kosten</vt:lpstr>
      <vt:lpstr>Steuern</vt:lpstr>
      <vt:lpstr>Summe_Abschreibung_pro_Jahr</vt:lpstr>
      <vt:lpstr>Summe_Energie_Wasser</vt:lpstr>
      <vt:lpstr>Summe_Festkosten</vt:lpstr>
      <vt:lpstr>Summe_Instandhaltung_pro_Jahr</vt:lpstr>
      <vt:lpstr>Summe_kalkulatorische_Faktorkosten</vt:lpstr>
      <vt:lpstr>Summe_Kosten_Befestigung_Stellplätze</vt:lpstr>
      <vt:lpstr>Summe_Kosten_Sanitär</vt:lpstr>
      <vt:lpstr>Summe_Kosten_Stromsäule</vt:lpstr>
      <vt:lpstr>Summe_Kosten_Ver_u._Entsorgungstation</vt:lpstr>
      <vt:lpstr>Summe_Provision</vt:lpstr>
      <vt:lpstr>Summe_Reinigung_Reparatur</vt:lpstr>
      <vt:lpstr>Summe_sonstige_variable_Kosten</vt:lpstr>
      <vt:lpstr>Summe_variable_Kosten</vt:lpstr>
      <vt:lpstr>Unternehmergewinn</vt:lpstr>
      <vt:lpstr>Versicherungen</vt:lpstr>
      <vt:lpstr>Werbung</vt:lpstr>
      <vt:lpstr>Zins_eigenfinanzierte_Investition</vt:lpstr>
      <vt:lpstr>Zinsansatz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Meidl, Martin (LfL)</dc:creator>
  <cp:lastModifiedBy>Will, Hannah (LfL)</cp:lastModifiedBy>
  <dcterms:created xsi:type="dcterms:W3CDTF">2025-03-05T07:56:53Z</dcterms:created>
  <dcterms:modified xsi:type="dcterms:W3CDTF">2025-03-26T09:13:30Z</dcterms:modified>
</cp:coreProperties>
</file>